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6 Проект корректировки 25-27 (район) декабрь 2025\Решение Думы\"/>
    </mc:Choice>
  </mc:AlternateContent>
  <bookViews>
    <workbookView xWindow="360" yWindow="15" windowWidth="20955" windowHeight="9720"/>
  </bookViews>
  <sheets>
    <sheet name="на 2025 год" sheetId="1" r:id="rId1"/>
  </sheets>
  <definedNames>
    <definedName name="Print_Area_0" localSheetId="0">'на 2025 год'!$A$10:$P$24</definedName>
    <definedName name="Print_Titles" localSheetId="0">'на 2025 год'!$12:$14</definedName>
    <definedName name="_xlnm.Print_Area" localSheetId="0">'на 2025 год'!$A$1:$P$23</definedName>
  </definedNames>
  <calcPr calcId="162913"/>
</workbook>
</file>

<file path=xl/calcChain.xml><?xml version="1.0" encoding="utf-8"?>
<calcChain xmlns="http://schemas.openxmlformats.org/spreadsheetml/2006/main">
  <c r="L18" i="1" l="1"/>
  <c r="L16" i="1"/>
  <c r="O15" i="1" l="1"/>
  <c r="D15" i="1"/>
  <c r="D17" i="1" l="1"/>
  <c r="D16" i="1"/>
  <c r="F15" i="1" l="1"/>
  <c r="P20" i="1"/>
  <c r="P21" i="1"/>
  <c r="P16" i="1"/>
  <c r="P18" i="1"/>
  <c r="H22" i="1"/>
  <c r="D19" i="1"/>
  <c r="P19" i="1" s="1"/>
  <c r="P15" i="1"/>
  <c r="O22" i="1"/>
  <c r="M22" i="1"/>
  <c r="K22" i="1"/>
  <c r="J22" i="1"/>
  <c r="I22" i="1"/>
  <c r="G22" i="1"/>
  <c r="E22" i="1"/>
  <c r="C22" i="1"/>
  <c r="N17" i="1"/>
  <c r="N22" i="1" s="1"/>
  <c r="L22" i="1"/>
  <c r="F22" i="1" l="1"/>
  <c r="P17" i="1"/>
  <c r="D22" i="1"/>
  <c r="P22" i="1" l="1"/>
</calcChain>
</file>

<file path=xl/sharedStrings.xml><?xml version="1.0" encoding="utf-8"?>
<sst xmlns="http://schemas.openxmlformats.org/spreadsheetml/2006/main" count="36" uniqueCount="35">
  <si>
    <t>к решению Думы Белоярского района</t>
  </si>
  <si>
    <t>ПРИЛОЖЕНИЕ 20</t>
  </si>
  <si>
    <t xml:space="preserve">от 5 декабря 2024 года № 83     </t>
  </si>
  <si>
    <t>Р А С П Р Е Д Е Л Е Н И Е 
межбюджетных трансфертов  бюджетам поселений Белоярского района на 2025 год</t>
  </si>
  <si>
    <t>(рублей)</t>
  </si>
  <si>
    <t>№ п/п</t>
  </si>
  <si>
    <t xml:space="preserve">Наименование поселения </t>
  </si>
  <si>
    <t xml:space="preserve">Дотации на выравнивание  бюджетной обеспеченности поселений </t>
  </si>
  <si>
    <t xml:space="preserve">Иные межбюджетные трансферты </t>
  </si>
  <si>
    <t xml:space="preserve">Субвенции </t>
  </si>
  <si>
    <t>Субсидии</t>
  </si>
  <si>
    <t>Сумма на год</t>
  </si>
  <si>
    <t xml:space="preserve"> для обеспечения сбалансирован-ности бюджетов поселений </t>
  </si>
  <si>
    <t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</si>
  <si>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</si>
  <si>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на поощрение достижения наилучших показателей деятельности органов местного самоуправления поселений Белоярского района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</si>
  <si>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</si>
  <si>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</si>
  <si>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</si>
  <si>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</si>
  <si>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на реализацию полномочий в области строительства и жилищных отношений</t>
  </si>
  <si>
    <t xml:space="preserve"> на реализацию инициативных проектов, отобранных по результатам конкурса</t>
  </si>
  <si>
    <t xml:space="preserve">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Ханты - Мансийского автономного округа - Югры</t>
  </si>
  <si>
    <t>городское поселение Белоярский</t>
  </si>
  <si>
    <t>сельское поселение Верхнеказымский</t>
  </si>
  <si>
    <t>сельское поселение Казым</t>
  </si>
  <si>
    <t>сельское поселение Лыхма</t>
  </si>
  <si>
    <t>сельское поселение Полноват</t>
  </si>
  <si>
    <t>сельское поселение Сорум</t>
  </si>
  <si>
    <t>сельское поселение Сосновка</t>
  </si>
  <si>
    <t>Всего</t>
  </si>
  <si>
    <t>__________________</t>
  </si>
  <si>
    <t>ПРИЛОЖЕНИЕ 17</t>
  </si>
  <si>
    <t>на поощрение за достижение высоких показателей качества организации и осуществления бюджетного процесса по результатам оценок</t>
  </si>
  <si>
    <t xml:space="preserve">от 24 декабря 2025 года № 93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</si>
</sst>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9" x14ac:knownFonts="1">
    <font>
      <sz val="11"/>
      <color indexed="64"/>
      <name val="Calibri"/>
    </font>
    <font>
      <sz val="10"/>
      <name val="Arial"/>
    </font>
    <font>
      <sz val="14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b/>
      <sz val="12"/>
      <color indexed="64"/>
      <name val="Times New Roman"/>
    </font>
    <font>
      <b/>
      <sz val="11"/>
      <color indexed="64"/>
      <name val="Times New Roman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 applyFont="1"/>
    <xf numFmtId="0" fontId="3" fillId="0" borderId="0" xfId="1" applyFont="1" applyAlignment="1" applyProtection="1">
      <alignment horizontal="center" vertical="center" wrapText="1"/>
      <protection hidden="1"/>
    </xf>
    <xf numFmtId="0" fontId="1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1" applyFont="1" applyBorder="1" applyAlignment="1" applyProtection="1">
      <alignment horizontal="center" vertical="top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Border="1" applyAlignment="1" applyProtection="1">
      <alignment horizontal="left" vertical="top" wrapText="1"/>
      <protection hidden="1"/>
    </xf>
    <xf numFmtId="4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 wrapText="1"/>
      <protection hidden="1"/>
    </xf>
    <xf numFmtId="4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Font="1" applyBorder="1" applyProtection="1">
      <protection hidden="1"/>
    </xf>
    <xf numFmtId="0" fontId="4" fillId="0" borderId="1" xfId="1" applyFont="1" applyBorder="1" applyProtection="1">
      <protection hidden="1"/>
    </xf>
    <xf numFmtId="0" fontId="5" fillId="0" borderId="1" xfId="1" applyFont="1" applyBorder="1" applyAlignment="1" applyProtection="1">
      <alignment horizontal="left"/>
      <protection hidden="1"/>
    </xf>
    <xf numFmtId="4" fontId="5" fillId="2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Border="1" applyAlignment="1" applyProtection="1">
      <alignment horizontal="center" vertical="center"/>
      <protection hidden="1"/>
    </xf>
    <xf numFmtId="4" fontId="8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1" fillId="0" borderId="6" xfId="1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1" applyFont="1" applyAlignment="1" applyProtection="1">
      <alignment horizontal="center" vertical="top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2" borderId="1" xfId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O23"/>
  <sheetViews>
    <sheetView showGridLines="0" tabSelected="1" view="pageBreakPreview" topLeftCell="B1" workbookViewId="0">
      <selection activeCell="F7" sqref="F7:P7"/>
    </sheetView>
  </sheetViews>
  <sheetFormatPr defaultColWidth="9.28515625" defaultRowHeight="15" x14ac:dyDescent="0.25"/>
  <cols>
    <col min="1" max="1" width="5.7109375" style="1" customWidth="1"/>
    <col min="2" max="2" width="21" style="1" customWidth="1"/>
    <col min="3" max="3" width="18.140625" style="1" customWidth="1"/>
    <col min="4" max="4" width="16" style="1" customWidth="1"/>
    <col min="5" max="5" width="27.42578125" style="1" customWidth="1"/>
    <col min="6" max="6" width="24.28515625" style="1" customWidth="1"/>
    <col min="7" max="8" width="16.85546875" style="1" customWidth="1"/>
    <col min="9" max="9" width="18.5703125" style="1" customWidth="1"/>
    <col min="10" max="10" width="18" style="1" customWidth="1"/>
    <col min="11" max="11" width="18.85546875" style="1" hidden="1" customWidth="1"/>
    <col min="12" max="12" width="17.42578125" style="1" customWidth="1"/>
    <col min="13" max="13" width="16.5703125" style="1" customWidth="1"/>
    <col min="14" max="14" width="16.7109375" style="1" customWidth="1"/>
    <col min="15" max="15" width="18.42578125" style="1" customWidth="1"/>
    <col min="16" max="16" width="15.140625" style="1" customWidth="1"/>
    <col min="17" max="261" width="9.140625" style="1" customWidth="1"/>
    <col min="262" max="1029" width="9.28515625" style="1"/>
  </cols>
  <sheetData>
    <row r="1" spans="1:17" ht="18.75" x14ac:dyDescent="0.3">
      <c r="F1" s="24" t="s">
        <v>32</v>
      </c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7" ht="18.75" x14ac:dyDescent="0.3">
      <c r="F2" s="25" t="s">
        <v>0</v>
      </c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7" ht="18.75" x14ac:dyDescent="0.3">
      <c r="F3" s="25" t="s">
        <v>34</v>
      </c>
      <c r="G3" s="25"/>
      <c r="H3" s="25"/>
      <c r="I3" s="25"/>
      <c r="J3" s="25"/>
      <c r="K3" s="25"/>
      <c r="L3" s="25"/>
      <c r="M3" s="25"/>
      <c r="N3" s="25"/>
      <c r="O3" s="25"/>
      <c r="P3" s="25"/>
    </row>
    <row r="6" spans="1:17" ht="18" customHeight="1" x14ac:dyDescent="0.3">
      <c r="A6" s="2"/>
      <c r="B6" s="2"/>
      <c r="C6" s="2"/>
      <c r="D6" s="2"/>
      <c r="E6" s="2"/>
      <c r="F6" s="24" t="s">
        <v>1</v>
      </c>
      <c r="G6" s="24"/>
      <c r="H6" s="24"/>
      <c r="I6" s="24"/>
      <c r="J6" s="24"/>
      <c r="K6" s="24"/>
      <c r="L6" s="24"/>
      <c r="M6" s="24"/>
      <c r="N6" s="24"/>
      <c r="O6" s="24"/>
      <c r="P6" s="24"/>
      <c r="Q6" s="3"/>
    </row>
    <row r="7" spans="1:17" ht="20.25" customHeight="1" x14ac:dyDescent="0.3">
      <c r="A7" s="2"/>
      <c r="B7" s="2"/>
      <c r="C7" s="2"/>
      <c r="D7" s="2"/>
      <c r="E7" s="2"/>
      <c r="F7" s="25" t="s">
        <v>0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3"/>
    </row>
    <row r="8" spans="1:17" ht="20.25" customHeight="1" x14ac:dyDescent="0.3">
      <c r="A8" s="2"/>
      <c r="B8" s="2"/>
      <c r="C8" s="2"/>
      <c r="D8" s="2"/>
      <c r="E8" s="2"/>
      <c r="F8" s="25" t="s">
        <v>2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3"/>
    </row>
    <row r="9" spans="1:17" ht="20.25" customHeight="1" x14ac:dyDescent="0.3">
      <c r="A9" s="2"/>
      <c r="B9" s="2"/>
      <c r="C9" s="2"/>
      <c r="D9" s="2"/>
      <c r="E9" s="2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3"/>
    </row>
    <row r="10" spans="1:17" ht="41.25" customHeight="1" x14ac:dyDescent="0.25">
      <c r="A10" s="30" t="s">
        <v>3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"/>
    </row>
    <row r="11" spans="1:17" ht="16.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3"/>
      <c r="L11" s="3"/>
      <c r="M11" s="3"/>
      <c r="N11" s="3"/>
      <c r="O11" s="3"/>
      <c r="P11" s="5" t="s">
        <v>4</v>
      </c>
      <c r="Q11" s="3"/>
    </row>
    <row r="12" spans="1:17" ht="26.25" customHeight="1" x14ac:dyDescent="0.25">
      <c r="A12" s="31" t="s">
        <v>5</v>
      </c>
      <c r="B12" s="31" t="s">
        <v>6</v>
      </c>
      <c r="C12" s="32" t="s">
        <v>7</v>
      </c>
      <c r="D12" s="27" t="s">
        <v>8</v>
      </c>
      <c r="E12" s="28"/>
      <c r="F12" s="28"/>
      <c r="G12" s="28"/>
      <c r="H12" s="29"/>
      <c r="I12" s="27" t="s">
        <v>9</v>
      </c>
      <c r="J12" s="28"/>
      <c r="K12" s="28"/>
      <c r="L12" s="29"/>
      <c r="M12" s="27" t="s">
        <v>10</v>
      </c>
      <c r="N12" s="28"/>
      <c r="O12" s="29"/>
      <c r="P12" s="31" t="s">
        <v>11</v>
      </c>
      <c r="Q12" s="7"/>
    </row>
    <row r="13" spans="1:17" ht="271.5" customHeight="1" x14ac:dyDescent="0.25">
      <c r="A13" s="31"/>
      <c r="B13" s="31"/>
      <c r="C13" s="32"/>
      <c r="D13" s="8" t="s">
        <v>12</v>
      </c>
      <c r="E13" s="9" t="s">
        <v>13</v>
      </c>
      <c r="F13" s="9" t="s">
        <v>14</v>
      </c>
      <c r="G13" s="9" t="s">
        <v>15</v>
      </c>
      <c r="H13" s="9" t="s">
        <v>33</v>
      </c>
      <c r="I13" s="9" t="s">
        <v>16</v>
      </c>
      <c r="J13" s="9" t="s">
        <v>17</v>
      </c>
      <c r="K13" s="10" t="s">
        <v>18</v>
      </c>
      <c r="L13" s="10" t="s">
        <v>19</v>
      </c>
      <c r="M13" s="10" t="s">
        <v>20</v>
      </c>
      <c r="N13" s="10" t="s">
        <v>21</v>
      </c>
      <c r="O13" s="10" t="s">
        <v>22</v>
      </c>
      <c r="P13" s="31"/>
      <c r="Q13" s="7"/>
    </row>
    <row r="14" spans="1:17" ht="15.75" customHeight="1" x14ac:dyDescent="0.25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8</v>
      </c>
      <c r="L14" s="6">
        <v>11</v>
      </c>
      <c r="M14" s="6">
        <v>12</v>
      </c>
      <c r="N14" s="6">
        <v>13</v>
      </c>
      <c r="O14" s="6">
        <v>14</v>
      </c>
      <c r="P14" s="6">
        <v>15</v>
      </c>
      <c r="Q14" s="7"/>
    </row>
    <row r="15" spans="1:17" ht="32.25" customHeight="1" x14ac:dyDescent="0.25">
      <c r="A15" s="11">
        <v>1</v>
      </c>
      <c r="B15" s="12" t="s">
        <v>23</v>
      </c>
      <c r="C15" s="13">
        <v>48181600</v>
      </c>
      <c r="D15" s="14">
        <f>35935.2+5000000</f>
        <v>5035935.2</v>
      </c>
      <c r="E15" s="14">
        <v>61050000</v>
      </c>
      <c r="F15" s="14">
        <f>1375300-1033403.87</f>
        <v>341896.13</v>
      </c>
      <c r="G15" s="14">
        <v>0</v>
      </c>
      <c r="H15" s="14">
        <v>0</v>
      </c>
      <c r="I15" s="14">
        <v>0</v>
      </c>
      <c r="J15" s="15">
        <v>0</v>
      </c>
      <c r="K15" s="16"/>
      <c r="L15" s="14">
        <v>0</v>
      </c>
      <c r="M15" s="14">
        <v>0</v>
      </c>
      <c r="N15" s="14">
        <v>0</v>
      </c>
      <c r="O15" s="14">
        <f>17796700-3136000</f>
        <v>14660700</v>
      </c>
      <c r="P15" s="14">
        <f t="shared" ref="P15:P22" si="0">C15+D15+F15+I15+K15+J15+L15+O138+E15+O15+N15+G15+M15+H15</f>
        <v>129270131.33000001</v>
      </c>
      <c r="Q15" s="7"/>
    </row>
    <row r="16" spans="1:17" ht="31.5" x14ac:dyDescent="0.25">
      <c r="A16" s="11">
        <v>2</v>
      </c>
      <c r="B16" s="12" t="s">
        <v>24</v>
      </c>
      <c r="C16" s="13">
        <v>3614800</v>
      </c>
      <c r="D16" s="14">
        <f>6718078.17+3118644.81</f>
        <v>9836722.9800000004</v>
      </c>
      <c r="E16" s="14">
        <v>0</v>
      </c>
      <c r="F16" s="14">
        <v>0</v>
      </c>
      <c r="G16" s="14">
        <v>800000</v>
      </c>
      <c r="H16" s="14">
        <v>0</v>
      </c>
      <c r="I16" s="14">
        <v>13000</v>
      </c>
      <c r="J16" s="15">
        <v>5000</v>
      </c>
      <c r="K16" s="16"/>
      <c r="L16" s="14">
        <f>1144644.59-18616.2</f>
        <v>1126028.3900000001</v>
      </c>
      <c r="M16" s="14">
        <v>0</v>
      </c>
      <c r="N16" s="14">
        <v>5730418.2000000002</v>
      </c>
      <c r="O16" s="14">
        <v>0</v>
      </c>
      <c r="P16" s="14">
        <f t="shared" si="0"/>
        <v>21125969.57</v>
      </c>
      <c r="Q16" s="7"/>
    </row>
    <row r="17" spans="1:17" ht="31.5" x14ac:dyDescent="0.25">
      <c r="A17" s="11">
        <v>3</v>
      </c>
      <c r="B17" s="12" t="s">
        <v>25</v>
      </c>
      <c r="C17" s="13">
        <v>32036600</v>
      </c>
      <c r="D17" s="14">
        <f>46907454.09-3118644.81</f>
        <v>43788809.280000001</v>
      </c>
      <c r="E17" s="14">
        <v>0</v>
      </c>
      <c r="F17" s="14">
        <v>0</v>
      </c>
      <c r="G17" s="14">
        <v>0</v>
      </c>
      <c r="H17" s="14">
        <v>42350</v>
      </c>
      <c r="I17" s="14">
        <v>0</v>
      </c>
      <c r="J17" s="15">
        <v>0</v>
      </c>
      <c r="K17" s="16"/>
      <c r="L17" s="14">
        <v>51668.52</v>
      </c>
      <c r="M17" s="14">
        <v>1925197.28</v>
      </c>
      <c r="N17" s="14">
        <f>1773313.64+9906017.98</f>
        <v>11679331.620000001</v>
      </c>
      <c r="O17" s="14">
        <v>0</v>
      </c>
      <c r="P17" s="14">
        <f t="shared" si="0"/>
        <v>89523956.700000003</v>
      </c>
      <c r="Q17" s="17"/>
    </row>
    <row r="18" spans="1:17" ht="31.5" x14ac:dyDescent="0.25">
      <c r="A18" s="11">
        <v>4</v>
      </c>
      <c r="B18" s="12" t="s">
        <v>26</v>
      </c>
      <c r="C18" s="13">
        <v>5312100</v>
      </c>
      <c r="D18" s="14">
        <v>4639507</v>
      </c>
      <c r="E18" s="14">
        <v>0</v>
      </c>
      <c r="F18" s="14">
        <v>0</v>
      </c>
      <c r="G18" s="14">
        <v>650000</v>
      </c>
      <c r="H18" s="14">
        <v>0</v>
      </c>
      <c r="I18" s="14">
        <v>16000</v>
      </c>
      <c r="J18" s="15">
        <v>6000</v>
      </c>
      <c r="K18" s="16"/>
      <c r="L18" s="14">
        <f>1088408.24+18616.2</f>
        <v>1107024.44</v>
      </c>
      <c r="M18" s="14">
        <v>0</v>
      </c>
      <c r="N18" s="14">
        <v>3872939</v>
      </c>
      <c r="O18" s="14">
        <v>0</v>
      </c>
      <c r="P18" s="14">
        <f t="shared" si="0"/>
        <v>15603570.439999999</v>
      </c>
      <c r="Q18" s="17"/>
    </row>
    <row r="19" spans="1:17" ht="31.5" x14ac:dyDescent="0.25">
      <c r="A19" s="11">
        <v>5</v>
      </c>
      <c r="B19" s="12" t="s">
        <v>27</v>
      </c>
      <c r="C19" s="13">
        <v>32582300</v>
      </c>
      <c r="D19" s="14">
        <f>13156213.9+391825+1346532.54+220103.1</f>
        <v>15114674.540000001</v>
      </c>
      <c r="E19" s="14">
        <v>0</v>
      </c>
      <c r="F19" s="14">
        <v>0</v>
      </c>
      <c r="G19" s="14">
        <v>0</v>
      </c>
      <c r="H19" s="14">
        <v>49410</v>
      </c>
      <c r="I19" s="14">
        <v>31000</v>
      </c>
      <c r="J19" s="15">
        <v>12000</v>
      </c>
      <c r="K19" s="16"/>
      <c r="L19" s="14">
        <v>498557.56</v>
      </c>
      <c r="M19" s="14">
        <v>0</v>
      </c>
      <c r="N19" s="14">
        <v>0</v>
      </c>
      <c r="O19" s="14">
        <v>0</v>
      </c>
      <c r="P19" s="14">
        <f t="shared" si="0"/>
        <v>48287942.100000001</v>
      </c>
      <c r="Q19" s="17"/>
    </row>
    <row r="20" spans="1:17" ht="31.5" x14ac:dyDescent="0.25">
      <c r="A20" s="11">
        <v>6</v>
      </c>
      <c r="B20" s="12" t="s">
        <v>28</v>
      </c>
      <c r="C20" s="13">
        <v>7802700</v>
      </c>
      <c r="D20" s="14">
        <v>7597212.3700000001</v>
      </c>
      <c r="E20" s="14">
        <v>0</v>
      </c>
      <c r="F20" s="14">
        <v>0</v>
      </c>
      <c r="G20" s="14">
        <v>0</v>
      </c>
      <c r="H20" s="14">
        <v>108240</v>
      </c>
      <c r="I20" s="14">
        <v>22000</v>
      </c>
      <c r="J20" s="15">
        <v>8500</v>
      </c>
      <c r="K20" s="16"/>
      <c r="L20" s="14">
        <v>736689.21</v>
      </c>
      <c r="M20" s="14">
        <v>0</v>
      </c>
      <c r="N20" s="14">
        <v>0</v>
      </c>
      <c r="O20" s="14">
        <v>0</v>
      </c>
      <c r="P20" s="14">
        <f t="shared" si="0"/>
        <v>16275341.580000002</v>
      </c>
      <c r="Q20" s="17"/>
    </row>
    <row r="21" spans="1:17" ht="31.5" x14ac:dyDescent="0.25">
      <c r="A21" s="11">
        <v>7</v>
      </c>
      <c r="B21" s="12" t="s">
        <v>29</v>
      </c>
      <c r="C21" s="13">
        <v>3944400</v>
      </c>
      <c r="D21" s="14">
        <v>7917554.3099999996</v>
      </c>
      <c r="E21" s="14">
        <v>0</v>
      </c>
      <c r="F21" s="14">
        <v>0</v>
      </c>
      <c r="G21" s="14">
        <v>1000000</v>
      </c>
      <c r="H21" s="14">
        <v>0</v>
      </c>
      <c r="I21" s="14">
        <v>10200</v>
      </c>
      <c r="J21" s="15">
        <v>4000</v>
      </c>
      <c r="K21" s="16"/>
      <c r="L21" s="14">
        <v>1139531.8799999999</v>
      </c>
      <c r="M21" s="14">
        <v>2720113.87</v>
      </c>
      <c r="N21" s="14">
        <v>9796626</v>
      </c>
      <c r="O21" s="14">
        <v>0</v>
      </c>
      <c r="P21" s="14">
        <f t="shared" si="0"/>
        <v>26532426.059999999</v>
      </c>
      <c r="Q21" s="17"/>
    </row>
    <row r="22" spans="1:17" ht="15.75" customHeight="1" x14ac:dyDescent="0.25">
      <c r="A22" s="18"/>
      <c r="B22" s="19" t="s">
        <v>30</v>
      </c>
      <c r="C22" s="20">
        <f t="shared" ref="C22:J22" si="1">C17+C20+C19+C21+C16+C15+C18</f>
        <v>133474500</v>
      </c>
      <c r="D22" s="21">
        <f t="shared" si="1"/>
        <v>93930415.680000007</v>
      </c>
      <c r="E22" s="21">
        <f t="shared" si="1"/>
        <v>61050000</v>
      </c>
      <c r="F22" s="20">
        <f t="shared" si="1"/>
        <v>341896.13</v>
      </c>
      <c r="G22" s="20">
        <f>G15+G16+G17+G18+G19+G20+G21</f>
        <v>2450000</v>
      </c>
      <c r="H22" s="20">
        <f>H15+H16+H17+H18+H19+H20+H21</f>
        <v>200000</v>
      </c>
      <c r="I22" s="20">
        <f t="shared" si="1"/>
        <v>92200</v>
      </c>
      <c r="J22" s="20">
        <f t="shared" si="1"/>
        <v>35500</v>
      </c>
      <c r="K22" s="20">
        <f>K17+K20+K19+K21+K16+K15+K18</f>
        <v>0</v>
      </c>
      <c r="L22" s="20">
        <f>L17+L20+L19+L21+L16+L15+L18</f>
        <v>4659500</v>
      </c>
      <c r="M22" s="20">
        <f t="shared" ref="M22:N22" si="2">M17+M20+M19+M21+M16+M15+M18</f>
        <v>4645311.1500000004</v>
      </c>
      <c r="N22" s="20">
        <f t="shared" si="2"/>
        <v>31079314.82</v>
      </c>
      <c r="O22" s="20">
        <f>O17+O20+O19+O21+O16+O15+O18</f>
        <v>14660700</v>
      </c>
      <c r="P22" s="22">
        <f t="shared" si="0"/>
        <v>346619337.77999997</v>
      </c>
      <c r="Q22" s="4"/>
    </row>
    <row r="23" spans="1:17" x14ac:dyDescent="0.25">
      <c r="A23" s="26" t="s">
        <v>31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</row>
  </sheetData>
  <mergeCells count="15">
    <mergeCell ref="A23:P23"/>
    <mergeCell ref="D12:H12"/>
    <mergeCell ref="F8:P8"/>
    <mergeCell ref="A10:P10"/>
    <mergeCell ref="A12:A13"/>
    <mergeCell ref="B12:B13"/>
    <mergeCell ref="C12:C13"/>
    <mergeCell ref="I12:L12"/>
    <mergeCell ref="M12:O12"/>
    <mergeCell ref="P12:P13"/>
    <mergeCell ref="F1:P1"/>
    <mergeCell ref="F2:P2"/>
    <mergeCell ref="F3:P3"/>
    <mergeCell ref="F6:P6"/>
    <mergeCell ref="F7:P7"/>
  </mergeCells>
  <pageMargins left="0.39370078740157483" right="0.39370078740157483" top="0.9055118110236221" bottom="0.39370078740157483" header="0.51181102362204722" footer="0"/>
  <pageSetup paperSize="9" scale="51" firstPageNumber="0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на 2025 год</vt:lpstr>
      <vt:lpstr>'на 2025 год'!Print_Area_0</vt:lpstr>
      <vt:lpstr>'на 2025 год'!Print_Titles</vt:lpstr>
      <vt:lpstr>'на 2025 год'!Область_печати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RePack by Diakov</cp:lastModifiedBy>
  <cp:revision>4</cp:revision>
  <cp:lastPrinted>2025-12-11T14:24:38Z</cp:lastPrinted>
  <dcterms:created xsi:type="dcterms:W3CDTF">2015-11-07T05:36:00Z</dcterms:created>
  <dcterms:modified xsi:type="dcterms:W3CDTF">2025-12-29T07:22:22Z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